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65" windowWidth="11340" windowHeight="6540" tabRatio="783" activeTab="0"/>
  </bookViews>
  <sheets>
    <sheet name=" ВЕДОМОСТЬ МАТЕРИАЛОВ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<sst xmlns="http://schemas.openxmlformats.org/spreadsheetml/2006/main" count="135" uniqueCount="119">
  <si>
    <t>Индивидуальный проект</t>
  </si>
  <si>
    <t>ФИО заказчика:</t>
  </si>
  <si>
    <t xml:space="preserve">ФИО архитектор: </t>
  </si>
  <si>
    <t>Подпись</t>
  </si>
  <si>
    <t xml:space="preserve">Дата:                                                        </t>
  </si>
  <si>
    <t xml:space="preserve">Общие данные: </t>
  </si>
  <si>
    <t>Размеры мм</t>
  </si>
  <si>
    <t>Кол-во, шт.</t>
  </si>
  <si>
    <t>Объем, м3/м2</t>
  </si>
  <si>
    <t xml:space="preserve">Стоимость </t>
  </si>
  <si>
    <t>Подкладочный брус, Лиственница , м3</t>
  </si>
  <si>
    <t>Вагонка (сосна), м2</t>
  </si>
  <si>
    <t>Шпунтованная доска (сосна), м2</t>
  </si>
  <si>
    <t>Террасная доска (сосна), м2</t>
  </si>
  <si>
    <t>Изоспан В (пароизоляция), м2</t>
  </si>
  <si>
    <t xml:space="preserve">Перфорированный крепеж </t>
  </si>
  <si>
    <t>размеры мм</t>
  </si>
  <si>
    <t>Скользящая опора для стропил, шт</t>
  </si>
  <si>
    <t xml:space="preserve">Анкер регулировочный по высоте </t>
  </si>
  <si>
    <t>Шпилька , шт</t>
  </si>
  <si>
    <t xml:space="preserve"> </t>
  </si>
  <si>
    <t xml:space="preserve">Гайка д/шпильки М14, шт </t>
  </si>
  <si>
    <t>Гвоздевая пластина для стропил</t>
  </si>
  <si>
    <t xml:space="preserve">Опора балки левая , шт </t>
  </si>
  <si>
    <t xml:space="preserve">Опора балки правая </t>
  </si>
  <si>
    <t xml:space="preserve">Держатель балки левый, шт </t>
  </si>
  <si>
    <t>Держатель балки правый</t>
  </si>
  <si>
    <t>Продавец:</t>
  </si>
  <si>
    <t>Покупатель ФИО:</t>
  </si>
  <si>
    <t xml:space="preserve">ООО "Сибирский Стандарт" </t>
  </si>
  <si>
    <t>Брус, Сосна, м3</t>
  </si>
  <si>
    <t>Доска, Сосна (стропила), м3</t>
  </si>
  <si>
    <t>Доска, Сосна (обрешетка), м3</t>
  </si>
  <si>
    <t>Доска, Сосна (оконные, дверные колоды), м3</t>
  </si>
  <si>
    <t>Технико-экономические показатели</t>
  </si>
  <si>
    <t>Металлочерепица Супермонтерей, м2</t>
  </si>
  <si>
    <t xml:space="preserve">Шайба D 37-40мм  (шт.)  </t>
  </si>
  <si>
    <t xml:space="preserve">Шайба D 14 мм  (шт.)  </t>
  </si>
  <si>
    <t>Изоспан А (ветрозащита), м2</t>
  </si>
  <si>
    <t>Доска на фронтоны (сосна), м2</t>
  </si>
  <si>
    <t>Погонажное изделие</t>
  </si>
  <si>
    <t>Стоимость</t>
  </si>
  <si>
    <t>Размеры,мм</t>
  </si>
  <si>
    <t>Упак.</t>
  </si>
  <si>
    <t>Размеры</t>
  </si>
  <si>
    <t xml:space="preserve"> Утеплитель </t>
  </si>
  <si>
    <t>Цена за ед.</t>
  </si>
  <si>
    <t>Кв.м.</t>
  </si>
  <si>
    <t>Металлоизделие</t>
  </si>
  <si>
    <t>Площадь фундамента, кв.м.</t>
  </si>
  <si>
    <t>Общая площадь дома, кв.м.</t>
  </si>
  <si>
    <t>Площадь дома (по комнатам), кв.м.</t>
  </si>
  <si>
    <t>Площадь 1 этажа (по комнатам), кв.м.</t>
  </si>
  <si>
    <t>Площадь 2 этажа (по комнатам), кв.м.</t>
  </si>
  <si>
    <t>Площадь мансардного этажа (по комнатам), кв.м.</t>
  </si>
  <si>
    <t>Чистый объем домокомплекта, куб.м.</t>
  </si>
  <si>
    <t>Площадь стен, кв.м.</t>
  </si>
  <si>
    <t>Площадь кровли, кв.м.</t>
  </si>
  <si>
    <t>Площадь фронтонов, кв.м.</t>
  </si>
  <si>
    <t xml:space="preserve">Габариты дома (по фундаменту), м. </t>
  </si>
  <si>
    <t xml:space="preserve">Опора бруса раскрытая , шт </t>
  </si>
  <si>
    <t xml:space="preserve">Опора бруса раскрытая, шт. </t>
  </si>
  <si>
    <t>УРСА ГЕО М-11 (1уп =2 шт, V=1,2м3), м3.</t>
  </si>
  <si>
    <t>ОБЩАЯ ВЕДОМОСТЬ МАТЕРИАЛОВ</t>
  </si>
  <si>
    <t>ФИО Ген.Директора</t>
  </si>
  <si>
    <t>Сотников Ю.И.</t>
  </si>
  <si>
    <t xml:space="preserve"> ПОГОНАЖНЫЕ ИЗДЕЛИЯ</t>
  </si>
  <si>
    <t xml:space="preserve"> ТЕПЛОИЗОЛЯЦИЯ</t>
  </si>
  <si>
    <t>КРОВЕЛЬНОЕ ПОКРЫТИЕ</t>
  </si>
  <si>
    <t>Наименование материаалов</t>
  </si>
  <si>
    <t xml:space="preserve">АНТИСЕПТИРОВАНИЕ Пиломатериалов по назначению, м3 </t>
  </si>
  <si>
    <t>СТОЛБЫ ДЛЯ СРУБА</t>
  </si>
  <si>
    <t>ОКЛАДОЧНЫЙ ВЕНЕЦ ПОД СРУБ</t>
  </si>
  <si>
    <t>ПИЛОМАТЕРИАЛЫ ДЛЯ ВОЗВЕДЕНИЯ СРУБА ПОД КРЫШУ</t>
  </si>
  <si>
    <t xml:space="preserve"> КРЕПЕЖ  ДЛЯ СБОРКИ СРУБА ПОД КРЫШУ</t>
  </si>
  <si>
    <t>ИНН\КПП 3817030720\380101001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</si>
  <si>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</si>
  <si>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</si>
  <si>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</si>
  <si>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</si>
  <si>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>Эл. почта sibstandart38@mail.ru</t>
  </si>
  <si>
    <t xml:space="preserve"> Ген.   директор ООО «Сибирский Стандарт» </t>
  </si>
  <si>
    <t xml:space="preserve"> Тел: 8-902-545-30-30</t>
  </si>
  <si>
    <t>_______________\Ю.И.Сотников\</t>
  </si>
  <si>
    <t>Фактический адрес: 665829, Иркутская обл., г.Ангарск,7"А"мкр., дом 3,оф.209.</t>
  </si>
  <si>
    <t>Сайт  http://гк-твойдом.рф</t>
  </si>
  <si>
    <r>
      <t xml:space="preserve">Внимание! </t>
    </r>
    <r>
      <rPr>
        <b/>
        <sz val="11"/>
        <rFont val="Times New Roman"/>
        <family val="1"/>
      </rPr>
      <t>В целях экономии. Все материалы кроме сруба вы можете приобрести самостоятельно.</t>
    </r>
  </si>
  <si>
    <t>ХАРАКТЕРИСТИКИ ПРОЕКТА</t>
  </si>
  <si>
    <t>Посохов П.Н</t>
  </si>
  <si>
    <t>К-27</t>
  </si>
  <si>
    <t xml:space="preserve"> СТОИМОСТЬ СТЕНОВОГО-КОМПЛЕКТА, ИТОГО:</t>
  </si>
  <si>
    <t>Количество дверных проемов, межкомнатных. Шт</t>
  </si>
  <si>
    <t>Количество дверных проемов, входных. Шт</t>
  </si>
  <si>
    <t>Количество оконных проемов. Шт.</t>
  </si>
  <si>
    <t xml:space="preserve">Габариты террасы №1 (по фундаменту), м. </t>
  </si>
  <si>
    <t xml:space="preserve">Габариты террасы №2 (по фундаменту), м. </t>
  </si>
  <si>
    <t>Общая площадь террас\ы, кв.м.</t>
  </si>
  <si>
    <t xml:space="preserve">Площадь холодного чердака, кв.м.и для 1-этажных </t>
  </si>
  <si>
    <t>Площадь крыши (низ), кв.м</t>
  </si>
  <si>
    <t>Площадь всех потолков, кв.м</t>
  </si>
  <si>
    <t>Площадь подкладочного бруса, м.п</t>
  </si>
  <si>
    <t>Чистый объем профилированного бруса погонажем, куб.м</t>
  </si>
  <si>
    <t>Доска, Сосна (добор коньк. балки), м3</t>
  </si>
  <si>
    <t>Брус, Сосна (балки перекрытия пол), м3</t>
  </si>
  <si>
    <t>Брус, Сосна (балки перекрытия потолок), м3</t>
  </si>
  <si>
    <t>Брусок, Сосна (подшивка к балкам перекрытий потолка ), м3</t>
  </si>
  <si>
    <t>Брусок, Сосна (подшивка по балкам перекрытий пола ), м3</t>
  </si>
  <si>
    <t>Доска, Сосна (Черепная доска), м3</t>
  </si>
  <si>
    <t>Доска, Сосна (черновой пол), м3</t>
  </si>
  <si>
    <t>Доска, Сосна (черновой потолок), м3</t>
  </si>
  <si>
    <t xml:space="preserve">Саморезы с шайбой , шт </t>
  </si>
  <si>
    <t>СТОИМОСТЬ  СРУБА ИЗ МИНИБРУСА</t>
  </si>
  <si>
    <t>Обновлено  в 2021 г.</t>
  </si>
  <si>
    <t>Брус Сосна (проф брус  43 х 140  мм.),м3</t>
  </si>
  <si>
    <t>Объем готового стенокомплекта</t>
  </si>
  <si>
    <t>Мобильный</t>
  </si>
  <si>
    <t xml:space="preserve">                         1. Размеры, свойства, цена, объем  материалов  по проекту № : 277</t>
  </si>
  <si>
    <t xml:space="preserve"> № 277</t>
  </si>
  <si>
    <t>4,066 х 11,996 м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</si>
</sst>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0.000"/>
    <numFmt numFmtId="184" formatCode="0.0000"/>
    <numFmt numFmtId="185" formatCode="0.00000"/>
    <numFmt numFmtId="186" formatCode="0.0000000"/>
    <numFmt numFmtId="187" formatCode="0.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&quot;р.&quot;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name val="Calibri"/>
      <family val="2"/>
    </font>
    <font>
      <b/>
      <sz val="11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>
        <color indexed="63"/>
      </top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/>
      <right style="thin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2" fillId="0" borderId="0" xfId="0" applyFont="1" applyAlignment="1">
      <alignment wrapText="1"/>
    </xf>
    <xf numFmtId="0" fontId="0" fillId="0" borderId="0" xfId="0" applyFill="1" applyAlignment="1">
      <alignment/>
    </xf>
    <xf numFmtId="0" fontId="54" fillId="0" borderId="0" xfId="0" applyFont="1" applyBorder="1" applyAlignment="1">
      <alignment horizontal="center" wrapText="1"/>
    </xf>
    <xf numFmtId="0" fontId="52" fillId="0" borderId="10" xfId="0" applyFont="1" applyBorder="1" applyAlignment="1">
      <alignment horizontal="left" wrapText="1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left" wrapText="1"/>
    </xf>
    <xf numFmtId="0" fontId="52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wrapText="1"/>
    </xf>
    <xf numFmtId="0" fontId="52" fillId="0" borderId="14" xfId="0" applyFont="1" applyBorder="1" applyAlignment="1">
      <alignment horizontal="left" wrapText="1"/>
    </xf>
    <xf numFmtId="0" fontId="52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left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left" wrapText="1"/>
    </xf>
    <xf numFmtId="0" fontId="52" fillId="0" borderId="0" xfId="0" applyFont="1" applyBorder="1" applyAlignment="1">
      <alignment horizontal="left"/>
    </xf>
    <xf numFmtId="0" fontId="52" fillId="34" borderId="11" xfId="0" applyFont="1" applyFill="1" applyBorder="1" applyAlignment="1">
      <alignment horizontal="center" vertical="center" wrapText="1"/>
    </xf>
    <xf numFmtId="0" fontId="52" fillId="34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54" fillId="0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2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4" fillId="0" borderId="0" xfId="0" applyFont="1" applyFill="1" applyBorder="1" applyAlignment="1">
      <alignment horizontal="center" vertical="center" wrapText="1"/>
    </xf>
    <xf numFmtId="184" fontId="52" fillId="0" borderId="22" xfId="0" applyNumberFormat="1" applyFont="1" applyBorder="1" applyAlignment="1">
      <alignment horizontal="center" vertical="center" wrapText="1"/>
    </xf>
    <xf numFmtId="184" fontId="52" fillId="0" borderId="23" xfId="0" applyNumberFormat="1" applyFont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2" fontId="52" fillId="0" borderId="24" xfId="0" applyNumberFormat="1" applyFont="1" applyBorder="1" applyAlignment="1">
      <alignment horizontal="right" vertical="center" wrapText="1"/>
    </xf>
    <xf numFmtId="2" fontId="52" fillId="0" borderId="25" xfId="0" applyNumberFormat="1" applyFont="1" applyBorder="1" applyAlignment="1">
      <alignment horizontal="right" vertical="center" wrapText="1"/>
    </xf>
    <xf numFmtId="2" fontId="52" fillId="0" borderId="26" xfId="0" applyNumberFormat="1" applyFont="1" applyBorder="1" applyAlignment="1">
      <alignment horizontal="right" vertical="center" wrapText="1"/>
    </xf>
    <xf numFmtId="2" fontId="52" fillId="0" borderId="27" xfId="0" applyNumberFormat="1" applyFont="1" applyBorder="1" applyAlignment="1">
      <alignment horizontal="righ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2" fillId="34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2" fillId="34" borderId="23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 wrapText="1"/>
    </xf>
    <xf numFmtId="0" fontId="52" fillId="34" borderId="28" xfId="0" applyFont="1" applyFill="1" applyBorder="1" applyAlignment="1">
      <alignment horizontal="center" vertical="center" wrapText="1"/>
    </xf>
    <xf numFmtId="184" fontId="52" fillId="0" borderId="28" xfId="0" applyNumberFormat="1" applyFont="1" applyBorder="1" applyAlignment="1">
      <alignment horizontal="center" vertical="center" wrapText="1"/>
    </xf>
    <xf numFmtId="0" fontId="52" fillId="0" borderId="29" xfId="0" applyFont="1" applyFill="1" applyBorder="1" applyAlignment="1">
      <alignment horizontal="center" vertical="center" wrapText="1"/>
    </xf>
    <xf numFmtId="184" fontId="52" fillId="0" borderId="29" xfId="0" applyNumberFormat="1" applyFont="1" applyBorder="1" applyAlignment="1">
      <alignment horizontal="center" vertical="center" wrapText="1"/>
    </xf>
    <xf numFmtId="0" fontId="52" fillId="34" borderId="29" xfId="0" applyFont="1" applyFill="1" applyBorder="1" applyAlignment="1">
      <alignment horizontal="center" vertical="center" wrapText="1"/>
    </xf>
    <xf numFmtId="1" fontId="52" fillId="0" borderId="23" xfId="0" applyNumberFormat="1" applyFont="1" applyFill="1" applyBorder="1" applyAlignment="1">
      <alignment horizontal="center" vertical="center" wrapText="1"/>
    </xf>
    <xf numFmtId="184" fontId="52" fillId="0" borderId="11" xfId="0" applyNumberFormat="1" applyFont="1" applyBorder="1" applyAlignment="1">
      <alignment horizontal="center" vertical="center" wrapText="1"/>
    </xf>
    <xf numFmtId="2" fontId="52" fillId="0" borderId="30" xfId="0" applyNumberFormat="1" applyFont="1" applyBorder="1" applyAlignment="1">
      <alignment horizontal="right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22" xfId="0" applyFont="1" applyBorder="1" applyAlignment="1">
      <alignment vertical="center" wrapText="1"/>
    </xf>
    <xf numFmtId="1" fontId="52" fillId="0" borderId="11" xfId="0" applyNumberFormat="1" applyFont="1" applyFill="1" applyBorder="1" applyAlignment="1">
      <alignment horizontal="center" vertical="center" wrapText="1"/>
    </xf>
    <xf numFmtId="1" fontId="52" fillId="0" borderId="17" xfId="0" applyNumberFormat="1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left" wrapText="1"/>
    </xf>
    <xf numFmtId="0" fontId="52" fillId="0" borderId="13" xfId="0" applyFont="1" applyBorder="1" applyAlignment="1">
      <alignment horizontal="center" vertical="center" wrapText="1"/>
    </xf>
    <xf numFmtId="2" fontId="52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2" fontId="52" fillId="0" borderId="21" xfId="0" applyNumberFormat="1" applyFont="1" applyBorder="1" applyAlignment="1">
      <alignment vertical="center"/>
    </xf>
    <xf numFmtId="2" fontId="52" fillId="0" borderId="3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4" fillId="0" borderId="17" xfId="0" applyFont="1" applyFill="1" applyBorder="1" applyAlignment="1">
      <alignment wrapText="1"/>
    </xf>
    <xf numFmtId="0" fontId="4" fillId="0" borderId="32" xfId="0" applyFont="1" applyFill="1" applyBorder="1" applyAlignment="1">
      <alignment wrapText="1"/>
    </xf>
    <xf numFmtId="0" fontId="4" fillId="0" borderId="11" xfId="0" applyFont="1" applyBorder="1" applyAlignment="1">
      <alignment/>
    </xf>
    <xf numFmtId="0" fontId="54" fillId="0" borderId="22" xfId="0" applyFont="1" applyBorder="1" applyAlignment="1">
      <alignment horizontal="center" vertical="center"/>
    </xf>
    <xf numFmtId="0" fontId="52" fillId="0" borderId="10" xfId="0" applyFont="1" applyBorder="1" applyAlignment="1">
      <alignment wrapText="1"/>
    </xf>
    <xf numFmtId="0" fontId="52" fillId="0" borderId="22" xfId="0" applyFont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/>
    </xf>
    <xf numFmtId="2" fontId="54" fillId="0" borderId="24" xfId="0" applyNumberFormat="1" applyFont="1" applyBorder="1" applyAlignment="1">
      <alignment/>
    </xf>
    <xf numFmtId="0" fontId="52" fillId="0" borderId="14" xfId="0" applyFont="1" applyBorder="1" applyAlignment="1">
      <alignment wrapText="1"/>
    </xf>
    <xf numFmtId="2" fontId="54" fillId="0" borderId="30" xfId="0" applyNumberFormat="1" applyFont="1" applyBorder="1" applyAlignment="1">
      <alignment/>
    </xf>
    <xf numFmtId="0" fontId="52" fillId="0" borderId="12" xfId="0" applyFont="1" applyBorder="1" applyAlignment="1">
      <alignment wrapText="1"/>
    </xf>
    <xf numFmtId="0" fontId="52" fillId="0" borderId="23" xfId="0" applyFont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/>
    </xf>
    <xf numFmtId="2" fontId="54" fillId="0" borderId="25" xfId="0" applyNumberFormat="1" applyFont="1" applyBorder="1" applyAlignment="1">
      <alignment/>
    </xf>
    <xf numFmtId="0" fontId="52" fillId="0" borderId="19" xfId="0" applyFont="1" applyBorder="1" applyAlignment="1">
      <alignment horizontal="left" wrapText="1"/>
    </xf>
    <xf numFmtId="1" fontId="52" fillId="0" borderId="28" xfId="0" applyNumberFormat="1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2" fillId="0" borderId="11" xfId="0" applyFont="1" applyBorder="1" applyAlignment="1">
      <alignment/>
    </xf>
    <xf numFmtId="0" fontId="4" fillId="34" borderId="15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4" fillId="34" borderId="32" xfId="0" applyFont="1" applyFill="1" applyBorder="1" applyAlignment="1">
      <alignment horizontal="left" vertical="center" wrapText="1"/>
    </xf>
    <xf numFmtId="0" fontId="55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52" fillId="0" borderId="21" xfId="0" applyFont="1" applyBorder="1" applyAlignment="1">
      <alignment horizontal="right" vertical="center"/>
    </xf>
    <xf numFmtId="0" fontId="54" fillId="0" borderId="33" xfId="0" applyFont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0" fontId="52" fillId="34" borderId="15" xfId="0" applyFont="1" applyFill="1" applyBorder="1" applyAlignment="1">
      <alignment horizontal="center" vertical="center" wrapText="1"/>
    </xf>
    <xf numFmtId="0" fontId="52" fillId="0" borderId="32" xfId="0" applyFont="1" applyFill="1" applyBorder="1" applyAlignment="1">
      <alignment horizontal="center" vertical="center" wrapText="1"/>
    </xf>
    <xf numFmtId="184" fontId="52" fillId="0" borderId="34" xfId="0" applyNumberFormat="1" applyFont="1" applyFill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/>
    </xf>
    <xf numFmtId="1" fontId="52" fillId="0" borderId="35" xfId="0" applyNumberFormat="1" applyFont="1" applyBorder="1" applyAlignment="1">
      <alignment/>
    </xf>
    <xf numFmtId="0" fontId="56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54" fillId="0" borderId="36" xfId="0" applyFont="1" applyBorder="1" applyAlignment="1">
      <alignment wrapText="1"/>
    </xf>
    <xf numFmtId="0" fontId="54" fillId="0" borderId="17" xfId="0" applyFont="1" applyBorder="1" applyAlignment="1">
      <alignment wrapText="1"/>
    </xf>
    <xf numFmtId="2" fontId="52" fillId="0" borderId="28" xfId="0" applyNumberFormat="1" applyFont="1" applyBorder="1" applyAlignment="1">
      <alignment horizontal="center" vertical="center" wrapText="1"/>
    </xf>
    <xf numFmtId="2" fontId="52" fillId="0" borderId="11" xfId="0" applyNumberFormat="1" applyFont="1" applyBorder="1" applyAlignment="1">
      <alignment horizontal="center" vertical="center" wrapText="1"/>
    </xf>
    <xf numFmtId="182" fontId="52" fillId="0" borderId="11" xfId="0" applyNumberFormat="1" applyFont="1" applyBorder="1" applyAlignment="1">
      <alignment horizontal="center" vertical="center" wrapText="1"/>
    </xf>
    <xf numFmtId="182" fontId="52" fillId="0" borderId="23" xfId="0" applyNumberFormat="1" applyFont="1" applyBorder="1" applyAlignment="1">
      <alignment horizontal="center" vertical="center" wrapText="1"/>
    </xf>
    <xf numFmtId="0" fontId="54" fillId="18" borderId="37" xfId="0" applyFont="1" applyFill="1" applyBorder="1" applyAlignment="1">
      <alignment horizontal="left" wrapText="1"/>
    </xf>
    <xf numFmtId="0" fontId="52" fillId="18" borderId="38" xfId="0" applyFont="1" applyFill="1" applyBorder="1" applyAlignment="1">
      <alignment horizontal="left" wrapText="1"/>
    </xf>
    <xf numFmtId="0" fontId="52" fillId="18" borderId="38" xfId="0" applyFont="1" applyFill="1" applyBorder="1" applyAlignment="1">
      <alignment horizontal="center" vertical="center" wrapText="1"/>
    </xf>
    <xf numFmtId="0" fontId="52" fillId="18" borderId="38" xfId="0" applyFont="1" applyFill="1" applyBorder="1" applyAlignment="1">
      <alignment horizontal="center" vertical="center"/>
    </xf>
    <xf numFmtId="0" fontId="57" fillId="18" borderId="37" xfId="0" applyFont="1" applyFill="1" applyBorder="1" applyAlignment="1">
      <alignment horizontal="right"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/>
    </xf>
    <xf numFmtId="0" fontId="3" fillId="34" borderId="15" xfId="0" applyFont="1" applyFill="1" applyBorder="1" applyAlignment="1">
      <alignment horizontal="left" vertical="center" wrapText="1"/>
    </xf>
    <xf numFmtId="0" fontId="4" fillId="0" borderId="39" xfId="0" applyFont="1" applyBorder="1" applyAlignment="1">
      <alignment wrapText="1"/>
    </xf>
    <xf numFmtId="0" fontId="4" fillId="0" borderId="38" xfId="0" applyFont="1" applyBorder="1" applyAlignment="1">
      <alignment wrapText="1"/>
    </xf>
    <xf numFmtId="0" fontId="4" fillId="0" borderId="40" xfId="0" applyFont="1" applyBorder="1" applyAlignment="1">
      <alignment wrapText="1"/>
    </xf>
    <xf numFmtId="0" fontId="4" fillId="0" borderId="37" xfId="0" applyFont="1" applyBorder="1" applyAlignment="1">
      <alignment horizontal="center" wrapText="1"/>
    </xf>
    <xf numFmtId="0" fontId="4" fillId="34" borderId="11" xfId="0" applyFont="1" applyFill="1" applyBorder="1" applyAlignment="1">
      <alignment horizontal="center" wrapText="1"/>
    </xf>
    <xf numFmtId="0" fontId="54" fillId="0" borderId="41" xfId="0" applyFont="1" applyBorder="1" applyAlignment="1">
      <alignment horizontal="center" vertical="center" wrapText="1"/>
    </xf>
    <xf numFmtId="0" fontId="54" fillId="0" borderId="42" xfId="0" applyFont="1" applyBorder="1" applyAlignment="1">
      <alignment horizontal="center" vertical="center" wrapText="1"/>
    </xf>
    <xf numFmtId="0" fontId="54" fillId="0" borderId="43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wrapText="1"/>
    </xf>
    <xf numFmtId="0" fontId="52" fillId="0" borderId="44" xfId="0" applyFont="1" applyBorder="1" applyAlignment="1">
      <alignment horizontal="left" wrapText="1"/>
    </xf>
    <xf numFmtId="0" fontId="52" fillId="0" borderId="45" xfId="0" applyFont="1" applyBorder="1" applyAlignment="1">
      <alignment horizontal="left" wrapText="1"/>
    </xf>
    <xf numFmtId="0" fontId="52" fillId="0" borderId="46" xfId="0" applyFont="1" applyBorder="1" applyAlignment="1">
      <alignment horizontal="left" wrapText="1"/>
    </xf>
    <xf numFmtId="0" fontId="3" fillId="0" borderId="17" xfId="0" applyFont="1" applyBorder="1" applyAlignment="1">
      <alignment horizontal="center" wrapText="1"/>
    </xf>
    <xf numFmtId="0" fontId="54" fillId="0" borderId="31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54" fillId="0" borderId="47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right" vertical="center"/>
    </xf>
    <xf numFmtId="0" fontId="52" fillId="0" borderId="30" xfId="0" applyFont="1" applyBorder="1" applyAlignment="1">
      <alignment horizontal="right" vertical="center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0" fontId="8" fillId="0" borderId="0" xfId="0" applyFont="1" applyAlignment="1">
      <alignment horizontal="center"/>
    </xf>
    <xf numFmtId="14" fontId="4" fillId="35" borderId="11" xfId="0" applyNumberFormat="1" applyFont="1" applyFill="1" applyBorder="1" applyAlignment="1">
      <alignment horizontal="left" wrapText="1"/>
    </xf>
    <xf numFmtId="0" fontId="4" fillId="35" borderId="11" xfId="0" applyFont="1" applyFill="1" applyBorder="1" applyAlignment="1">
      <alignment horizontal="left" wrapText="1"/>
    </xf>
    <xf numFmtId="0" fontId="3" fillId="34" borderId="15" xfId="0" applyFont="1" applyFill="1" applyBorder="1" applyAlignment="1">
      <alignment horizontal="left" wrapText="1"/>
    </xf>
    <xf numFmtId="0" fontId="3" fillId="34" borderId="17" xfId="0" applyFont="1" applyFill="1" applyBorder="1" applyAlignment="1">
      <alignment horizontal="left" wrapText="1"/>
    </xf>
    <xf numFmtId="0" fontId="3" fillId="34" borderId="32" xfId="0" applyFont="1" applyFill="1" applyBorder="1" applyAlignment="1">
      <alignment horizontal="left"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54" fillId="0" borderId="47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15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59" fillId="0" borderId="0" xfId="0" applyFont="1" applyAlignment="1">
      <alignment horizontal="center"/>
    </xf>
    <xf numFmtId="0" fontId="54" fillId="0" borderId="22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4" fillId="0" borderId="39" xfId="0" applyFont="1" applyBorder="1" applyAlignment="1">
      <alignment horizontal="center" vertical="center" wrapText="1"/>
    </xf>
    <xf numFmtId="0" fontId="54" fillId="0" borderId="40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5" fillId="0" borderId="0" xfId="0" applyFont="1" applyAlignment="1">
      <alignment horizontal="left"/>
    </xf>
    <xf numFmtId="0" fontId="54" fillId="0" borderId="33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48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left"/>
    </xf>
    <xf numFmtId="0" fontId="54" fillId="0" borderId="44" xfId="0" applyFont="1" applyBorder="1" applyAlignment="1">
      <alignment horizontal="center" vertical="center" wrapText="1"/>
    </xf>
    <xf numFmtId="0" fontId="54" fillId="0" borderId="45" xfId="0" applyFont="1" applyBorder="1" applyAlignment="1">
      <alignment horizontal="center" vertical="center" wrapText="1"/>
    </xf>
    <xf numFmtId="0" fontId="54" fillId="0" borderId="49" xfId="0" applyFont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47" xfId="0" applyFont="1" applyBorder="1" applyAlignment="1">
      <alignment horizontal="center" vertical="center"/>
    </xf>
    <xf numFmtId="0" fontId="52" fillId="0" borderId="36" xfId="0" applyFont="1" applyBorder="1" applyAlignment="1">
      <alignment horizontal="left"/>
    </xf>
    <xf numFmtId="0" fontId="4" fillId="34" borderId="15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4" fillId="34" borderId="3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4181475</xdr:colOff>
      <xdr:row>1</xdr:row>
      <xdr:rowOff>38100</xdr:rowOff>
    </xdr:from>
    <xdr:to>
      <xdr:col>5</xdr:col>
      <xdr:colOff>219075</xdr:colOff>
      <xdr:row>1</xdr:row>
      <xdr:rowOff>1323975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209550"/>
          <a:ext cx="19716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-pc\&#1086;&#1073;&#1084;&#1077;&#1085;\&#1040;&#1056;&#1061;&#1048;&#1058;&#1045;&#1050;&#1058;&#1054;&#1056;&#1067;\&#1055;&#1056;&#1054;&#1045;&#1050;&#1058;&#1067;%20(&#1076;&#1083;&#1103;%20&#1082;&#1083;&#1080;&#1077;&#1085;&#1090;&#1086;&#1074;)\&#1050;&#1040;&#1058;&#1040;&#1051;&#1054;&#1043;%20&#1042;&#1057;&#1045;&#1061;%20&#1055;&#1056;&#1054;&#1045;&#1050;&#1058;&#1054;&#1042;\&#1055;&#1056;&#1040;&#1049;&#1057;-&#1051;&#1048;&#1057;&#105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">
          <cell r="C36">
            <v>945</v>
          </cell>
        </row>
        <row r="37">
          <cell r="C37">
            <v>540</v>
          </cell>
        </row>
        <row r="38">
          <cell r="C38">
            <v>945</v>
          </cell>
        </row>
        <row r="43">
          <cell r="D43">
            <v>46.95</v>
          </cell>
        </row>
        <row r="44">
          <cell r="D44">
            <v>155.93</v>
          </cell>
        </row>
        <row r="46">
          <cell r="D46">
            <v>156.25</v>
          </cell>
        </row>
        <row r="47">
          <cell r="D47">
            <v>108</v>
          </cell>
        </row>
        <row r="49">
          <cell r="D49">
            <v>646.38</v>
          </cell>
        </row>
        <row r="50">
          <cell r="D50">
            <v>330.75</v>
          </cell>
        </row>
        <row r="51">
          <cell r="D51">
            <v>6.1</v>
          </cell>
        </row>
        <row r="52">
          <cell r="D52">
            <v>7</v>
          </cell>
        </row>
        <row r="53">
          <cell r="D53">
            <v>8</v>
          </cell>
        </row>
        <row r="54">
          <cell r="D54">
            <v>40.5</v>
          </cell>
        </row>
        <row r="55">
          <cell r="D55">
            <v>60.75</v>
          </cell>
        </row>
        <row r="59">
          <cell r="D59">
            <v>2332.8</v>
          </cell>
        </row>
        <row r="60">
          <cell r="D60">
            <v>39.73</v>
          </cell>
        </row>
        <row r="61">
          <cell r="D61">
            <v>28.13</v>
          </cell>
        </row>
        <row r="62">
          <cell r="D62">
            <v>560.25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12"/>
  <sheetViews>
    <sheetView tabSelected="1" zoomScalePageLayoutView="0" workbookViewId="0" topLeftCell="A7">
      <selection activeCell="C26" sqref="C26"/>
    </sheetView>
  </sheetViews>
  <sheetFormatPr defaultColWidth="9.00390625" defaultRowHeight="12.75"/>
  <cols>
    <col min="1" max="1" width="1.37890625" style="0" customWidth="1"/>
    <col min="2" max="2" width="57.625" style="0" customWidth="1"/>
    <col min="3" max="3" width="10.125" style="0" customWidth="1"/>
    <col min="4" max="4" width="5.00390625" style="0" customWidth="1"/>
    <col min="5" max="5" width="5.125" style="0" customWidth="1"/>
    <col min="6" max="6" width="13.125" style="0" customWidth="1"/>
    <col min="7" max="7" width="15.00390625" style="0" customWidth="1"/>
    <col min="8" max="8" width="12.75390625" style="0" customWidth="1"/>
    <col min="9" max="9" width="15.00390625" style="0" customWidth="1"/>
  </cols>
  <sheetData>
    <row r="1" ht="13.5" thickBot="1"/>
    <row r="2" spans="2:9" ht="106.5" customHeight="1" thickBot="1">
      <c r="B2" s="145"/>
      <c r="C2" s="146"/>
      <c r="D2" s="146"/>
      <c r="E2" s="146"/>
      <c r="F2" s="146"/>
      <c r="G2" s="146"/>
      <c r="H2" s="146"/>
      <c r="I2" s="147"/>
    </row>
    <row r="3" spans="2:9" ht="12.75">
      <c r="B3" s="148" t="s">
        <v>87</v>
      </c>
      <c r="C3" s="148"/>
      <c r="D3" s="148"/>
      <c r="E3" s="148"/>
      <c r="F3" s="148"/>
      <c r="G3" s="148"/>
      <c r="H3" s="148"/>
      <c r="I3" s="148"/>
    </row>
    <row r="4" spans="2:9" ht="12.75">
      <c r="B4" s="148"/>
      <c r="C4" s="148"/>
      <c r="D4" s="148"/>
      <c r="E4" s="148"/>
      <c r="F4" s="148"/>
      <c r="G4" s="148"/>
      <c r="H4" s="148"/>
      <c r="I4" s="148"/>
    </row>
    <row r="5" ht="4.5" customHeight="1"/>
    <row r="6" spans="2:15" ht="18.75" customHeight="1">
      <c r="B6" s="74" t="s">
        <v>0</v>
      </c>
      <c r="C6" s="135" t="s">
        <v>117</v>
      </c>
      <c r="D6" s="135"/>
      <c r="E6" s="135"/>
      <c r="F6" s="135"/>
      <c r="G6" s="135"/>
      <c r="H6" s="135"/>
      <c r="I6" s="135"/>
      <c r="J6" s="2"/>
      <c r="K6" s="157"/>
      <c r="L6" s="157"/>
      <c r="M6" s="157"/>
      <c r="N6" s="157"/>
      <c r="O6" s="157"/>
    </row>
    <row r="7" spans="2:15" ht="15">
      <c r="B7" s="75" t="s">
        <v>1</v>
      </c>
      <c r="C7" s="158"/>
      <c r="D7" s="158"/>
      <c r="E7" s="158"/>
      <c r="F7" s="158"/>
      <c r="G7" s="158"/>
      <c r="H7" s="158"/>
      <c r="I7" s="158"/>
      <c r="J7" s="2"/>
      <c r="K7" s="24"/>
      <c r="L7" s="159"/>
      <c r="M7" s="159"/>
      <c r="N7" s="159"/>
      <c r="O7" s="159"/>
    </row>
    <row r="8" spans="2:15" ht="14.25" customHeight="1">
      <c r="B8" s="74" t="s">
        <v>2</v>
      </c>
      <c r="C8" s="160" t="s">
        <v>88</v>
      </c>
      <c r="D8" s="161"/>
      <c r="E8" s="161"/>
      <c r="F8" s="161"/>
      <c r="G8" s="161"/>
      <c r="H8" s="76" t="s">
        <v>3</v>
      </c>
      <c r="I8" s="77"/>
      <c r="J8" s="2"/>
      <c r="K8" s="3"/>
      <c r="L8" s="99"/>
      <c r="M8" s="99"/>
      <c r="N8" s="99"/>
      <c r="O8" s="99"/>
    </row>
    <row r="9" spans="2:10" ht="17.25" customHeight="1">
      <c r="B9" s="74" t="s">
        <v>64</v>
      </c>
      <c r="C9" s="160" t="s">
        <v>65</v>
      </c>
      <c r="D9" s="161"/>
      <c r="E9" s="161"/>
      <c r="F9" s="161"/>
      <c r="G9" s="161"/>
      <c r="H9" s="76" t="s">
        <v>3</v>
      </c>
      <c r="I9" s="77"/>
      <c r="J9" s="2"/>
    </row>
    <row r="10" spans="2:10" ht="15">
      <c r="B10" s="74" t="s">
        <v>4</v>
      </c>
      <c r="C10" s="149" t="s">
        <v>112</v>
      </c>
      <c r="D10" s="150"/>
      <c r="E10" s="150"/>
      <c r="F10" s="150"/>
      <c r="G10" s="150"/>
      <c r="H10" s="150"/>
      <c r="I10" s="150"/>
      <c r="J10" s="2"/>
    </row>
    <row r="11" spans="2:10" ht="15">
      <c r="B11" s="139" t="s">
        <v>34</v>
      </c>
      <c r="C11" s="139"/>
      <c r="D11" s="139"/>
      <c r="E11" s="139"/>
      <c r="F11" s="139"/>
      <c r="G11" s="139"/>
      <c r="H11" s="139"/>
      <c r="I11" s="139"/>
      <c r="J11" s="2"/>
    </row>
    <row r="12" spans="2:10" ht="15">
      <c r="B12" s="75" t="s">
        <v>5</v>
      </c>
      <c r="C12" s="131"/>
      <c r="D12" s="131"/>
      <c r="E12" s="131"/>
      <c r="F12" s="131"/>
      <c r="G12" s="151"/>
      <c r="H12" s="152"/>
      <c r="I12" s="153"/>
      <c r="J12" s="2"/>
    </row>
    <row r="13" spans="2:10" ht="15" customHeight="1">
      <c r="B13" s="125" t="s">
        <v>59</v>
      </c>
      <c r="C13" s="181" t="s">
        <v>118</v>
      </c>
      <c r="D13" s="182"/>
      <c r="E13" s="182"/>
      <c r="F13" s="182"/>
      <c r="G13" s="182"/>
      <c r="H13" s="182"/>
      <c r="I13" s="183"/>
      <c r="J13" s="2"/>
    </row>
    <row r="14" spans="2:10" ht="15" customHeight="1">
      <c r="B14" s="125" t="s">
        <v>94</v>
      </c>
      <c r="C14" s="95"/>
      <c r="D14" s="124"/>
      <c r="E14" s="124"/>
      <c r="F14" s="96"/>
      <c r="G14" s="96"/>
      <c r="H14" s="96"/>
      <c r="I14" s="97"/>
      <c r="J14" s="2"/>
    </row>
    <row r="15" spans="2:10" ht="15" customHeight="1">
      <c r="B15" s="125" t="s">
        <v>95</v>
      </c>
      <c r="C15" s="95"/>
      <c r="D15" s="124"/>
      <c r="E15" s="124"/>
      <c r="F15" s="96"/>
      <c r="G15" s="96"/>
      <c r="H15" s="96"/>
      <c r="I15" s="97"/>
      <c r="J15" s="2"/>
    </row>
    <row r="16" spans="2:10" ht="15">
      <c r="B16" s="78" t="s">
        <v>50</v>
      </c>
      <c r="C16" s="95">
        <v>37.72</v>
      </c>
      <c r="D16" s="96"/>
      <c r="E16" s="96"/>
      <c r="F16" s="96"/>
      <c r="G16" s="96"/>
      <c r="H16" s="96"/>
      <c r="I16" s="97"/>
      <c r="J16" s="2"/>
    </row>
    <row r="17" spans="2:10" ht="15">
      <c r="B17" s="78" t="s">
        <v>51</v>
      </c>
      <c r="C17" s="95">
        <v>37.72</v>
      </c>
      <c r="D17" s="96"/>
      <c r="E17" s="96"/>
      <c r="F17" s="96"/>
      <c r="G17" s="96"/>
      <c r="H17" s="96"/>
      <c r="I17" s="97"/>
      <c r="J17" s="2"/>
    </row>
    <row r="18" spans="2:10" ht="15">
      <c r="B18" s="78" t="s">
        <v>52</v>
      </c>
      <c r="C18" s="95">
        <v>37.72</v>
      </c>
      <c r="D18" s="96"/>
      <c r="E18" s="96"/>
      <c r="F18" s="96"/>
      <c r="G18" s="96"/>
      <c r="H18" s="96"/>
      <c r="I18" s="97"/>
      <c r="J18" s="2"/>
    </row>
    <row r="19" spans="2:10" ht="15">
      <c r="B19" s="78" t="s">
        <v>53</v>
      </c>
      <c r="C19" s="95"/>
      <c r="D19" s="96"/>
      <c r="E19" s="96"/>
      <c r="F19" s="96"/>
      <c r="G19" s="96"/>
      <c r="H19" s="96"/>
      <c r="I19" s="97"/>
      <c r="J19" s="2"/>
    </row>
    <row r="20" spans="2:10" ht="15">
      <c r="B20" s="78" t="s">
        <v>54</v>
      </c>
      <c r="C20" s="95"/>
      <c r="D20" s="96"/>
      <c r="E20" s="96"/>
      <c r="F20" s="96"/>
      <c r="G20" s="96"/>
      <c r="H20" s="96"/>
      <c r="I20" s="97"/>
      <c r="J20" s="2"/>
    </row>
    <row r="21" spans="2:10" ht="15">
      <c r="B21" s="125" t="s">
        <v>96</v>
      </c>
      <c r="C21" s="95"/>
      <c r="D21" s="96"/>
      <c r="E21" s="96"/>
      <c r="F21" s="96"/>
      <c r="G21" s="96"/>
      <c r="H21" s="96"/>
      <c r="I21" s="97"/>
      <c r="J21" s="2"/>
    </row>
    <row r="22" spans="2:10" ht="15">
      <c r="B22" s="94" t="s">
        <v>97</v>
      </c>
      <c r="C22" s="95"/>
      <c r="D22" s="96"/>
      <c r="E22" s="96"/>
      <c r="F22" s="96"/>
      <c r="G22" s="96"/>
      <c r="H22" s="96"/>
      <c r="I22" s="97"/>
      <c r="J22" s="2"/>
    </row>
    <row r="23" spans="2:10" ht="15">
      <c r="B23" s="125" t="s">
        <v>55</v>
      </c>
      <c r="C23" s="126">
        <v>10.58</v>
      </c>
      <c r="D23" s="96"/>
      <c r="E23" s="96"/>
      <c r="F23" s="96"/>
      <c r="G23" s="96"/>
      <c r="H23" s="96"/>
      <c r="I23" s="97"/>
      <c r="J23" s="2"/>
    </row>
    <row r="24" spans="2:10" ht="15">
      <c r="B24" s="125" t="s">
        <v>101</v>
      </c>
      <c r="C24" s="95"/>
      <c r="D24" s="96"/>
      <c r="E24" s="96"/>
      <c r="F24" s="96"/>
      <c r="G24" s="96"/>
      <c r="H24" s="96"/>
      <c r="I24" s="97"/>
      <c r="J24" s="2"/>
    </row>
    <row r="25" spans="2:10" ht="15">
      <c r="B25" s="78" t="s">
        <v>56</v>
      </c>
      <c r="C25" s="95">
        <v>226.66</v>
      </c>
      <c r="D25" s="96"/>
      <c r="E25" s="96"/>
      <c r="F25" s="96"/>
      <c r="G25" s="96"/>
      <c r="H25" s="96"/>
      <c r="I25" s="97"/>
      <c r="J25" s="2"/>
    </row>
    <row r="26" spans="2:10" ht="15">
      <c r="B26" s="78" t="s">
        <v>100</v>
      </c>
      <c r="C26" s="95"/>
      <c r="D26" s="96"/>
      <c r="E26" s="96"/>
      <c r="F26" s="96"/>
      <c r="G26" s="96"/>
      <c r="H26" s="96"/>
      <c r="I26" s="97"/>
      <c r="J26" s="2"/>
    </row>
    <row r="27" spans="2:10" ht="15">
      <c r="B27" s="78" t="s">
        <v>99</v>
      </c>
      <c r="C27" s="95"/>
      <c r="D27" s="96"/>
      <c r="E27" s="96"/>
      <c r="F27" s="96"/>
      <c r="G27" s="96"/>
      <c r="H27" s="96"/>
      <c r="I27" s="97"/>
      <c r="J27" s="2"/>
    </row>
    <row r="28" spans="2:10" ht="15">
      <c r="B28" s="125" t="s">
        <v>98</v>
      </c>
      <c r="C28" s="95">
        <v>72.67</v>
      </c>
      <c r="D28" s="96"/>
      <c r="E28" s="96"/>
      <c r="F28" s="96"/>
      <c r="G28" s="96"/>
      <c r="H28" s="96"/>
      <c r="I28" s="97"/>
      <c r="J28" s="2"/>
    </row>
    <row r="29" spans="2:10" ht="15">
      <c r="B29" s="78" t="s">
        <v>57</v>
      </c>
      <c r="C29" s="95">
        <v>74.34</v>
      </c>
      <c r="D29" s="96"/>
      <c r="E29" s="96"/>
      <c r="F29" s="96"/>
      <c r="G29" s="96"/>
      <c r="H29" s="96"/>
      <c r="I29" s="97"/>
      <c r="J29" s="2"/>
    </row>
    <row r="30" spans="2:10" ht="15">
      <c r="B30" s="78" t="s">
        <v>58</v>
      </c>
      <c r="C30" s="95"/>
      <c r="D30" s="96"/>
      <c r="E30" s="96"/>
      <c r="F30" s="96"/>
      <c r="G30" s="96"/>
      <c r="H30" s="96"/>
      <c r="I30" s="97"/>
      <c r="J30" s="2"/>
    </row>
    <row r="31" spans="2:10" ht="15">
      <c r="B31" s="78" t="s">
        <v>91</v>
      </c>
      <c r="C31" s="95">
        <v>3</v>
      </c>
      <c r="D31" s="96"/>
      <c r="E31" s="96"/>
      <c r="F31" s="96"/>
      <c r="G31" s="96"/>
      <c r="H31" s="96"/>
      <c r="I31" s="97"/>
      <c r="J31" s="2"/>
    </row>
    <row r="32" spans="2:10" ht="15">
      <c r="B32" s="78" t="s">
        <v>92</v>
      </c>
      <c r="C32" s="95">
        <v>1</v>
      </c>
      <c r="D32" s="96"/>
      <c r="E32" s="96"/>
      <c r="F32" s="96"/>
      <c r="G32" s="96"/>
      <c r="H32" s="96"/>
      <c r="I32" s="97"/>
      <c r="J32" s="2"/>
    </row>
    <row r="33" spans="2:10" ht="15">
      <c r="B33" s="78" t="s">
        <v>93</v>
      </c>
      <c r="C33" s="95">
        <v>6</v>
      </c>
      <c r="D33" s="96"/>
      <c r="E33" s="96"/>
      <c r="F33" s="96"/>
      <c r="G33" s="96"/>
      <c r="H33" s="96"/>
      <c r="I33" s="97"/>
      <c r="J33" s="2"/>
    </row>
    <row r="34" spans="2:10" ht="15">
      <c r="B34" s="94" t="s">
        <v>49</v>
      </c>
      <c r="C34" s="95">
        <v>48</v>
      </c>
      <c r="D34" s="96"/>
      <c r="E34" s="96"/>
      <c r="F34" s="96"/>
      <c r="G34" s="96"/>
      <c r="H34" s="96"/>
      <c r="I34" s="97"/>
      <c r="J34" s="2"/>
    </row>
    <row r="35" spans="2:10" ht="31.5" customHeight="1">
      <c r="B35" s="162" t="s">
        <v>63</v>
      </c>
      <c r="C35" s="162"/>
      <c r="D35" s="162"/>
      <c r="E35" s="162"/>
      <c r="F35" s="162"/>
      <c r="G35" s="162"/>
      <c r="H35" s="162"/>
      <c r="I35" s="162"/>
      <c r="J35" s="162"/>
    </row>
    <row r="36" spans="2:10" ht="15">
      <c r="B36" s="4"/>
      <c r="C36" s="4"/>
      <c r="D36" s="4"/>
      <c r="E36" s="2"/>
      <c r="F36" s="2"/>
      <c r="G36" s="2"/>
      <c r="H36" s="2"/>
      <c r="I36" s="2"/>
      <c r="J36" s="2"/>
    </row>
    <row r="37" spans="2:10" ht="29.25">
      <c r="B37" s="108" t="s">
        <v>86</v>
      </c>
      <c r="C37" s="4"/>
      <c r="D37" s="4"/>
      <c r="E37" s="2"/>
      <c r="F37" s="2"/>
      <c r="G37" s="2"/>
      <c r="H37" s="2"/>
      <c r="I37" s="2"/>
      <c r="J37" s="2"/>
    </row>
    <row r="38" spans="2:10" ht="15">
      <c r="B38" s="4"/>
      <c r="C38" s="4"/>
      <c r="D38" s="4"/>
      <c r="E38" s="2"/>
      <c r="F38" s="2"/>
      <c r="G38" s="2"/>
      <c r="H38" s="2"/>
      <c r="I38" s="2"/>
      <c r="J38" s="2"/>
    </row>
    <row r="39" spans="2:10" ht="14.25">
      <c r="B39" s="164" t="s">
        <v>116</v>
      </c>
      <c r="C39" s="164"/>
      <c r="D39" s="164"/>
      <c r="E39" s="164"/>
      <c r="F39" s="164"/>
      <c r="G39" s="98"/>
      <c r="H39" s="169" t="s">
        <v>115</v>
      </c>
      <c r="I39" s="169"/>
      <c r="J39" s="38"/>
    </row>
    <row r="40" spans="2:10" ht="15" thickBot="1">
      <c r="B40" s="37"/>
      <c r="C40" s="37"/>
      <c r="D40" s="37"/>
      <c r="E40" s="37"/>
      <c r="F40" s="37"/>
      <c r="G40" s="37"/>
      <c r="H40" s="38"/>
      <c r="I40" s="38"/>
      <c r="J40" s="38"/>
    </row>
    <row r="41" spans="2:10" ht="32.25" customHeight="1" thickBot="1">
      <c r="B41" s="29" t="s">
        <v>69</v>
      </c>
      <c r="C41" s="154" t="s">
        <v>6</v>
      </c>
      <c r="D41" s="155"/>
      <c r="E41" s="156"/>
      <c r="F41" s="35" t="s">
        <v>7</v>
      </c>
      <c r="G41" s="35" t="s">
        <v>8</v>
      </c>
      <c r="H41" s="35" t="s">
        <v>46</v>
      </c>
      <c r="I41" s="36" t="s">
        <v>9</v>
      </c>
      <c r="J41" s="39"/>
    </row>
    <row r="42" spans="2:10" ht="15" thickBot="1">
      <c r="B42" s="165" t="s">
        <v>111</v>
      </c>
      <c r="C42" s="141"/>
      <c r="D42" s="141"/>
      <c r="E42" s="141"/>
      <c r="F42" s="141"/>
      <c r="G42" s="141"/>
      <c r="H42" s="141"/>
      <c r="I42" s="166"/>
      <c r="J42" s="6"/>
    </row>
    <row r="43" spans="2:10" ht="20.25" customHeight="1" thickBot="1">
      <c r="B43" s="25" t="s">
        <v>113</v>
      </c>
      <c r="C43" s="48">
        <v>50</v>
      </c>
      <c r="D43" s="42">
        <v>150</v>
      </c>
      <c r="E43" s="42">
        <v>6150</v>
      </c>
      <c r="F43" s="49">
        <v>310</v>
      </c>
      <c r="G43" s="13">
        <f>C43*D43*E43*F43/1000000000</f>
        <v>14.29875</v>
      </c>
      <c r="H43" s="12">
        <v>35000</v>
      </c>
      <c r="I43" s="100">
        <f>G43*H43</f>
        <v>500456.25</v>
      </c>
      <c r="J43" s="6"/>
    </row>
    <row r="44" spans="2:10" ht="20.25" customHeight="1" thickBot="1">
      <c r="B44" s="127" t="s">
        <v>114</v>
      </c>
      <c r="C44" s="128"/>
      <c r="D44" s="128"/>
      <c r="E44" s="128"/>
      <c r="F44" s="130">
        <v>10.58</v>
      </c>
      <c r="G44" s="128"/>
      <c r="H44" s="128"/>
      <c r="I44" s="129"/>
      <c r="J44" s="6"/>
    </row>
    <row r="45" spans="2:10" ht="30" thickBot="1">
      <c r="B45" s="119" t="s">
        <v>90</v>
      </c>
      <c r="C45" s="120"/>
      <c r="D45" s="120"/>
      <c r="E45" s="120"/>
      <c r="F45" s="120"/>
      <c r="G45" s="121"/>
      <c r="H45" s="122"/>
      <c r="I45" s="123">
        <f>I43</f>
        <v>500456.25</v>
      </c>
      <c r="J45" s="6"/>
    </row>
    <row r="46" spans="2:10" ht="15.75" customHeight="1" thickBot="1">
      <c r="B46" s="165" t="s">
        <v>71</v>
      </c>
      <c r="C46" s="141"/>
      <c r="D46" s="141"/>
      <c r="E46" s="141"/>
      <c r="F46" s="141"/>
      <c r="G46" s="141"/>
      <c r="H46" s="141"/>
      <c r="I46" s="166"/>
      <c r="J46" s="101"/>
    </row>
    <row r="47" spans="2:10" ht="15">
      <c r="B47" s="25" t="s">
        <v>30</v>
      </c>
      <c r="C47" s="48">
        <v>180</v>
      </c>
      <c r="D47" s="42">
        <v>180</v>
      </c>
      <c r="E47" s="42">
        <v>4000</v>
      </c>
      <c r="F47" s="49"/>
      <c r="G47" s="40">
        <f>C47*D47*E47*F47/1000000000</f>
        <v>0</v>
      </c>
      <c r="H47" s="42"/>
      <c r="I47" s="44">
        <f>G47*H47</f>
        <v>0</v>
      </c>
      <c r="J47" s="6"/>
    </row>
    <row r="48" spans="2:10" ht="15.75" thickBot="1">
      <c r="B48" s="27" t="s">
        <v>30</v>
      </c>
      <c r="C48" s="50">
        <v>200</v>
      </c>
      <c r="D48" s="43">
        <v>200</v>
      </c>
      <c r="E48" s="43">
        <v>6000</v>
      </c>
      <c r="F48" s="51"/>
      <c r="G48" s="41">
        <f>C48*D48*E48*F48/1000000000</f>
        <v>0</v>
      </c>
      <c r="H48" s="43"/>
      <c r="I48" s="45">
        <f>G48*H48</f>
        <v>0</v>
      </c>
      <c r="J48" s="6"/>
    </row>
    <row r="49" spans="2:10" ht="15.75" customHeight="1" thickBot="1">
      <c r="B49" s="165" t="s">
        <v>72</v>
      </c>
      <c r="C49" s="141"/>
      <c r="D49" s="141"/>
      <c r="E49" s="141"/>
      <c r="F49" s="141"/>
      <c r="G49" s="141"/>
      <c r="H49" s="141"/>
      <c r="I49" s="166"/>
      <c r="J49" s="6"/>
    </row>
    <row r="50" spans="2:10" ht="20.25" customHeight="1">
      <c r="B50" s="7" t="s">
        <v>10</v>
      </c>
      <c r="C50" s="48">
        <v>180</v>
      </c>
      <c r="D50" s="42">
        <v>240</v>
      </c>
      <c r="E50" s="42">
        <v>4000</v>
      </c>
      <c r="F50" s="49"/>
      <c r="G50" s="40">
        <f>C50*D50*E50*F50/1000000000</f>
        <v>0</v>
      </c>
      <c r="H50" s="42"/>
      <c r="I50" s="44">
        <f>G50*H50</f>
        <v>0</v>
      </c>
      <c r="J50" s="6"/>
    </row>
    <row r="51" spans="2:10" ht="19.5" customHeight="1" thickBot="1">
      <c r="B51" s="9" t="s">
        <v>10</v>
      </c>
      <c r="C51" s="50">
        <v>180</v>
      </c>
      <c r="D51" s="43">
        <v>240</v>
      </c>
      <c r="E51" s="43">
        <v>6000</v>
      </c>
      <c r="F51" s="51"/>
      <c r="G51" s="41">
        <f>C51*D51*E51*F51/1000000000</f>
        <v>0</v>
      </c>
      <c r="H51" s="43"/>
      <c r="I51" s="45">
        <f>G51*H51</f>
        <v>0</v>
      </c>
      <c r="J51" s="6"/>
    </row>
    <row r="52" spans="2:12" ht="16.5" customHeight="1" thickBot="1">
      <c r="B52" s="165" t="s">
        <v>73</v>
      </c>
      <c r="C52" s="141"/>
      <c r="D52" s="141"/>
      <c r="E52" s="141"/>
      <c r="F52" s="141"/>
      <c r="G52" s="141"/>
      <c r="H52" s="141"/>
      <c r="I52" s="166"/>
      <c r="J52" s="2"/>
      <c r="K52" s="5"/>
      <c r="L52" s="5"/>
    </row>
    <row r="53" spans="2:12" ht="18.75" customHeight="1">
      <c r="B53" s="25" t="s">
        <v>103</v>
      </c>
      <c r="C53" s="42">
        <v>100</v>
      </c>
      <c r="D53" s="42">
        <v>180</v>
      </c>
      <c r="E53" s="42">
        <v>6000</v>
      </c>
      <c r="F53" s="49"/>
      <c r="G53" s="40">
        <f aca="true" t="shared" si="0" ref="G53:G63">C53*D53*E53*F53/1000000000</f>
        <v>0</v>
      </c>
      <c r="H53" s="42"/>
      <c r="I53" s="44">
        <f aca="true" t="shared" si="1" ref="I53:I63">G53*H53</f>
        <v>0</v>
      </c>
      <c r="J53" s="10"/>
      <c r="K53" s="5"/>
      <c r="L53" s="5"/>
    </row>
    <row r="54" spans="2:12" ht="18.75" customHeight="1">
      <c r="B54" s="102" t="s">
        <v>106</v>
      </c>
      <c r="C54" s="34">
        <v>50</v>
      </c>
      <c r="D54" s="34">
        <v>50</v>
      </c>
      <c r="E54" s="34">
        <v>4000</v>
      </c>
      <c r="F54" s="103">
        <v>0</v>
      </c>
      <c r="G54" s="59">
        <f t="shared" si="0"/>
        <v>0</v>
      </c>
      <c r="H54" s="104"/>
      <c r="I54" s="60">
        <f>G54*H54</f>
        <v>0</v>
      </c>
      <c r="J54" s="10"/>
      <c r="K54" s="5"/>
      <c r="L54" s="5"/>
    </row>
    <row r="55" spans="2:12" ht="18.75" customHeight="1">
      <c r="B55" s="102" t="s">
        <v>107</v>
      </c>
      <c r="C55" s="34">
        <v>50</v>
      </c>
      <c r="D55" s="34">
        <v>180</v>
      </c>
      <c r="E55" s="34">
        <v>6000</v>
      </c>
      <c r="F55" s="103"/>
      <c r="G55" s="59">
        <f t="shared" si="0"/>
        <v>0</v>
      </c>
      <c r="H55" s="104"/>
      <c r="I55" s="60">
        <f>G55*H55</f>
        <v>0</v>
      </c>
      <c r="J55" s="10"/>
      <c r="K55" s="5"/>
      <c r="L55" s="5"/>
    </row>
    <row r="56" spans="2:12" ht="18.75" customHeight="1">
      <c r="B56" s="102" t="s">
        <v>108</v>
      </c>
      <c r="C56" s="34">
        <v>25</v>
      </c>
      <c r="D56" s="34">
        <v>150</v>
      </c>
      <c r="E56" s="34">
        <v>6000</v>
      </c>
      <c r="F56" s="22"/>
      <c r="G56" s="59">
        <f t="shared" si="0"/>
        <v>0</v>
      </c>
      <c r="H56" s="66"/>
      <c r="I56" s="60">
        <f>G56*H56</f>
        <v>0</v>
      </c>
      <c r="J56" s="10"/>
      <c r="K56" s="5"/>
      <c r="L56" s="5"/>
    </row>
    <row r="57" spans="2:12" ht="18.75" customHeight="1">
      <c r="B57" s="102" t="s">
        <v>104</v>
      </c>
      <c r="C57" s="34">
        <v>100</v>
      </c>
      <c r="D57" s="34">
        <v>200</v>
      </c>
      <c r="E57" s="34">
        <v>6000</v>
      </c>
      <c r="F57" s="22"/>
      <c r="G57" s="59">
        <f t="shared" si="0"/>
        <v>0</v>
      </c>
      <c r="H57" s="34"/>
      <c r="I57" s="60">
        <f t="shared" si="1"/>
        <v>0</v>
      </c>
      <c r="J57" s="10"/>
      <c r="K57" s="5"/>
      <c r="L57" s="5"/>
    </row>
    <row r="58" spans="2:12" ht="18.75" customHeight="1">
      <c r="B58" s="102" t="s">
        <v>105</v>
      </c>
      <c r="C58" s="34">
        <v>50</v>
      </c>
      <c r="D58" s="34">
        <v>50</v>
      </c>
      <c r="E58" s="34">
        <v>4000</v>
      </c>
      <c r="F58" s="103"/>
      <c r="G58" s="59">
        <f t="shared" si="0"/>
        <v>0</v>
      </c>
      <c r="H58" s="104"/>
      <c r="I58" s="60">
        <f>G58*H58</f>
        <v>0</v>
      </c>
      <c r="J58" s="10"/>
      <c r="K58" s="5"/>
      <c r="L58" s="5"/>
    </row>
    <row r="59" spans="2:12" ht="18.75" customHeight="1">
      <c r="B59" s="102" t="s">
        <v>109</v>
      </c>
      <c r="C59" s="34">
        <v>25</v>
      </c>
      <c r="D59" s="34">
        <v>150</v>
      </c>
      <c r="E59" s="34">
        <v>6000</v>
      </c>
      <c r="F59" s="22"/>
      <c r="G59" s="59">
        <f t="shared" si="0"/>
        <v>0</v>
      </c>
      <c r="H59" s="66"/>
      <c r="I59" s="60">
        <f>G59*H59</f>
        <v>0</v>
      </c>
      <c r="J59" s="10"/>
      <c r="K59" s="5"/>
      <c r="L59" s="5"/>
    </row>
    <row r="60" spans="2:12" ht="18.75" customHeight="1">
      <c r="B60" s="28" t="s">
        <v>102</v>
      </c>
      <c r="C60" s="52">
        <v>50</v>
      </c>
      <c r="D60" s="52">
        <v>100</v>
      </c>
      <c r="E60" s="52">
        <v>4000</v>
      </c>
      <c r="F60" s="53">
        <v>0</v>
      </c>
      <c r="G60" s="54">
        <f t="shared" si="0"/>
        <v>0</v>
      </c>
      <c r="H60" s="52"/>
      <c r="I60" s="46">
        <f t="shared" si="1"/>
        <v>0</v>
      </c>
      <c r="J60" s="10"/>
      <c r="K60" s="5"/>
      <c r="L60" s="5"/>
    </row>
    <row r="61" spans="2:12" ht="18.75" customHeight="1">
      <c r="B61" s="26" t="s">
        <v>31</v>
      </c>
      <c r="C61" s="55">
        <v>50</v>
      </c>
      <c r="D61" s="55">
        <v>180</v>
      </c>
      <c r="E61" s="55">
        <v>6000</v>
      </c>
      <c r="F61" s="57"/>
      <c r="G61" s="56">
        <f t="shared" si="0"/>
        <v>0</v>
      </c>
      <c r="H61" s="55"/>
      <c r="I61" s="47">
        <f t="shared" si="1"/>
        <v>0</v>
      </c>
      <c r="J61" s="10"/>
      <c r="K61" s="5"/>
      <c r="L61" s="5"/>
    </row>
    <row r="62" spans="2:12" ht="18.75" customHeight="1">
      <c r="B62" s="102" t="s">
        <v>33</v>
      </c>
      <c r="C62" s="34">
        <v>50</v>
      </c>
      <c r="D62" s="34">
        <v>240</v>
      </c>
      <c r="E62" s="34">
        <v>6000</v>
      </c>
      <c r="F62" s="103"/>
      <c r="G62" s="59">
        <f t="shared" si="0"/>
        <v>0</v>
      </c>
      <c r="H62" s="104"/>
      <c r="I62" s="60">
        <f>G62*H62</f>
        <v>0</v>
      </c>
      <c r="J62" s="10"/>
      <c r="K62" s="5"/>
      <c r="L62" s="5"/>
    </row>
    <row r="63" spans="2:12" ht="18.75" customHeight="1" thickBot="1">
      <c r="B63" s="27" t="s">
        <v>32</v>
      </c>
      <c r="C63" s="43">
        <v>25</v>
      </c>
      <c r="D63" s="43">
        <v>150</v>
      </c>
      <c r="E63" s="43">
        <v>6000</v>
      </c>
      <c r="F63" s="51"/>
      <c r="G63" s="41">
        <f t="shared" si="0"/>
        <v>0</v>
      </c>
      <c r="H63" s="43"/>
      <c r="I63" s="45">
        <f t="shared" si="1"/>
        <v>0</v>
      </c>
      <c r="J63" s="10"/>
      <c r="K63" s="5"/>
      <c r="L63" s="5"/>
    </row>
    <row r="64" spans="2:12" ht="18.75" customHeight="1" thickBot="1">
      <c r="B64" s="136" t="s">
        <v>70</v>
      </c>
      <c r="C64" s="137"/>
      <c r="D64" s="137"/>
      <c r="E64" s="137"/>
      <c r="F64" s="138"/>
      <c r="G64" s="105"/>
      <c r="H64" s="106">
        <v>450</v>
      </c>
      <c r="I64" s="107">
        <f>G64*H64</f>
        <v>0</v>
      </c>
      <c r="J64" s="10"/>
      <c r="K64" s="5"/>
      <c r="L64" s="5"/>
    </row>
    <row r="65" spans="2:12" ht="18.75" customHeight="1" thickBot="1">
      <c r="B65" s="165" t="s">
        <v>74</v>
      </c>
      <c r="C65" s="141"/>
      <c r="D65" s="141"/>
      <c r="E65" s="141"/>
      <c r="F65" s="141"/>
      <c r="G65" s="141"/>
      <c r="H65" s="141"/>
      <c r="I65" s="166"/>
      <c r="J65" s="11"/>
      <c r="K65" s="5"/>
      <c r="L65" s="5"/>
    </row>
    <row r="66" spans="2:12" ht="18.75" customHeight="1">
      <c r="B66" s="64" t="s">
        <v>15</v>
      </c>
      <c r="C66" s="163" t="s">
        <v>16</v>
      </c>
      <c r="D66" s="163"/>
      <c r="E66" s="163"/>
      <c r="F66" s="65" t="s">
        <v>7</v>
      </c>
      <c r="G66" s="79" t="s">
        <v>46</v>
      </c>
      <c r="H66" s="167" t="s">
        <v>41</v>
      </c>
      <c r="I66" s="168"/>
      <c r="J66" s="11"/>
      <c r="K66" s="5"/>
      <c r="L66" s="5"/>
    </row>
    <row r="67" spans="2:12" ht="18.75" customHeight="1">
      <c r="B67" s="15" t="s">
        <v>17</v>
      </c>
      <c r="C67" s="16">
        <v>160</v>
      </c>
      <c r="D67" s="16">
        <v>90</v>
      </c>
      <c r="E67" s="17">
        <v>40</v>
      </c>
      <c r="F67" s="22"/>
      <c r="G67" s="32">
        <f>'[1]Лист1'!$D$46</f>
        <v>156.25</v>
      </c>
      <c r="H67" s="143">
        <f>F67*G67</f>
        <v>0</v>
      </c>
      <c r="I67" s="144"/>
      <c r="J67" s="11"/>
      <c r="K67" s="5"/>
      <c r="L67" s="5"/>
    </row>
    <row r="68" spans="2:12" ht="18.75" customHeight="1">
      <c r="B68" s="15" t="s">
        <v>18</v>
      </c>
      <c r="C68" s="16">
        <v>150</v>
      </c>
      <c r="D68" s="16">
        <v>150</v>
      </c>
      <c r="E68" s="16">
        <v>200</v>
      </c>
      <c r="F68" s="22"/>
      <c r="G68" s="31">
        <f>'[1]Лист1'!$D$49</f>
        <v>646.38</v>
      </c>
      <c r="H68" s="143">
        <f aca="true" t="shared" si="2" ref="H68:H73">F68*G68</f>
        <v>0</v>
      </c>
      <c r="I68" s="144"/>
      <c r="J68" s="11"/>
      <c r="K68" s="5"/>
      <c r="L68" s="5"/>
    </row>
    <row r="69" spans="2:12" ht="18.75" customHeight="1">
      <c r="B69" s="18" t="s">
        <v>19</v>
      </c>
      <c r="C69" s="19">
        <v>14</v>
      </c>
      <c r="D69" s="19">
        <v>2000</v>
      </c>
      <c r="E69" s="19" t="s">
        <v>20</v>
      </c>
      <c r="F69" s="22"/>
      <c r="G69" s="32">
        <f>'[1]Лист1'!$D$50</f>
        <v>330.75</v>
      </c>
      <c r="H69" s="143">
        <f t="shared" si="2"/>
        <v>0</v>
      </c>
      <c r="I69" s="144"/>
      <c r="J69" s="11"/>
      <c r="K69" s="5"/>
      <c r="L69" s="5"/>
    </row>
    <row r="70" spans="2:12" ht="18.75" customHeight="1">
      <c r="B70" s="18" t="s">
        <v>36</v>
      </c>
      <c r="C70" s="19">
        <v>37</v>
      </c>
      <c r="D70" s="19">
        <v>3</v>
      </c>
      <c r="E70" s="19">
        <v>15</v>
      </c>
      <c r="F70" s="22"/>
      <c r="G70" s="8">
        <f>'[1]Лист1'!$D$53</f>
        <v>8</v>
      </c>
      <c r="H70" s="143">
        <f t="shared" si="2"/>
        <v>0</v>
      </c>
      <c r="I70" s="144"/>
      <c r="J70" s="11"/>
      <c r="K70" s="5"/>
      <c r="L70" s="5"/>
    </row>
    <row r="71" spans="2:12" ht="18.75" customHeight="1">
      <c r="B71" s="18" t="s">
        <v>37</v>
      </c>
      <c r="C71" s="19">
        <v>14</v>
      </c>
      <c r="D71" s="19"/>
      <c r="E71" s="19"/>
      <c r="F71" s="22"/>
      <c r="G71" s="8">
        <f>'[1]Лист1'!$D$52</f>
        <v>7</v>
      </c>
      <c r="H71" s="143">
        <f t="shared" si="2"/>
        <v>0</v>
      </c>
      <c r="I71" s="144"/>
      <c r="J71" s="11"/>
      <c r="K71" s="5"/>
      <c r="L71" s="5"/>
    </row>
    <row r="72" spans="2:12" ht="18.75" customHeight="1">
      <c r="B72" s="18" t="s">
        <v>21</v>
      </c>
      <c r="C72" s="33">
        <v>12.8</v>
      </c>
      <c r="D72" s="19">
        <v>23</v>
      </c>
      <c r="E72" s="19">
        <v>22</v>
      </c>
      <c r="F72" s="22"/>
      <c r="G72" s="8">
        <f>'[1]Лист1'!$D$51</f>
        <v>6.1</v>
      </c>
      <c r="H72" s="143">
        <f t="shared" si="2"/>
        <v>0</v>
      </c>
      <c r="I72" s="144"/>
      <c r="J72" s="11"/>
      <c r="K72" s="5"/>
      <c r="L72" s="5"/>
    </row>
    <row r="73" spans="2:12" ht="18.75" customHeight="1">
      <c r="B73" s="20" t="s">
        <v>61</v>
      </c>
      <c r="C73" s="34">
        <v>50</v>
      </c>
      <c r="D73" s="17">
        <v>140</v>
      </c>
      <c r="E73" s="17">
        <v>76</v>
      </c>
      <c r="F73" s="22"/>
      <c r="G73" s="8">
        <f>'[1]Лист1'!$D$47</f>
        <v>108</v>
      </c>
      <c r="H73" s="143">
        <f t="shared" si="2"/>
        <v>0</v>
      </c>
      <c r="I73" s="144"/>
      <c r="J73" s="11"/>
      <c r="K73" s="5"/>
      <c r="L73" s="5"/>
    </row>
    <row r="74" spans="2:12" ht="18.75" customHeight="1">
      <c r="B74" s="20" t="s">
        <v>60</v>
      </c>
      <c r="C74" s="34">
        <v>100</v>
      </c>
      <c r="D74" s="17">
        <v>140</v>
      </c>
      <c r="E74" s="17">
        <v>76</v>
      </c>
      <c r="F74" s="22"/>
      <c r="G74" s="8">
        <f>'[1]Лист1'!$D$47</f>
        <v>108</v>
      </c>
      <c r="H74" s="143">
        <f>G74*F74</f>
        <v>0</v>
      </c>
      <c r="I74" s="144"/>
      <c r="J74" s="11"/>
      <c r="K74" s="5"/>
      <c r="L74" s="5"/>
    </row>
    <row r="75" spans="2:12" ht="18.75" customHeight="1">
      <c r="B75" s="20" t="s">
        <v>22</v>
      </c>
      <c r="C75" s="34">
        <v>244</v>
      </c>
      <c r="D75" s="17">
        <v>132</v>
      </c>
      <c r="E75" s="17">
        <v>8</v>
      </c>
      <c r="F75" s="22"/>
      <c r="G75" s="8">
        <f>'[1]Лист1'!$D$44</f>
        <v>155.93</v>
      </c>
      <c r="H75" s="143">
        <f aca="true" t="shared" si="3" ref="H75:H80">F75*G75</f>
        <v>0</v>
      </c>
      <c r="I75" s="144"/>
      <c r="J75" s="11"/>
      <c r="K75" s="5"/>
      <c r="L75" s="5"/>
    </row>
    <row r="76" spans="2:12" ht="18.75" customHeight="1">
      <c r="B76" s="20" t="s">
        <v>23</v>
      </c>
      <c r="C76" s="17">
        <v>25</v>
      </c>
      <c r="D76" s="17">
        <v>145</v>
      </c>
      <c r="E76" s="17">
        <v>76</v>
      </c>
      <c r="F76" s="23"/>
      <c r="G76" s="8">
        <f>'[1]Лист1'!$D$55</f>
        <v>60.75</v>
      </c>
      <c r="H76" s="143">
        <f t="shared" si="3"/>
        <v>0</v>
      </c>
      <c r="I76" s="144"/>
      <c r="J76" s="11"/>
      <c r="K76" s="5"/>
      <c r="L76" s="5"/>
    </row>
    <row r="77" spans="2:12" ht="18.75" customHeight="1">
      <c r="B77" s="20" t="s">
        <v>24</v>
      </c>
      <c r="C77" s="17">
        <v>25</v>
      </c>
      <c r="D77" s="17">
        <v>145</v>
      </c>
      <c r="E77" s="17">
        <v>76</v>
      </c>
      <c r="F77" s="23"/>
      <c r="G77" s="8">
        <f>'[1]Лист1'!$D$55</f>
        <v>60.75</v>
      </c>
      <c r="H77" s="143">
        <f t="shared" si="3"/>
        <v>0</v>
      </c>
      <c r="I77" s="144"/>
      <c r="J77" s="11"/>
      <c r="K77" s="5"/>
      <c r="L77" s="5"/>
    </row>
    <row r="78" spans="2:12" ht="18.75" customHeight="1">
      <c r="B78" s="20" t="s">
        <v>25</v>
      </c>
      <c r="C78" s="17">
        <v>170</v>
      </c>
      <c r="D78" s="17">
        <v>40</v>
      </c>
      <c r="E78" s="17">
        <v>40</v>
      </c>
      <c r="F78" s="23"/>
      <c r="G78" s="8">
        <f>'[1]Лист1'!$D$54</f>
        <v>40.5</v>
      </c>
      <c r="H78" s="143">
        <f t="shared" si="3"/>
        <v>0</v>
      </c>
      <c r="I78" s="144"/>
      <c r="J78" s="11"/>
      <c r="K78" s="5"/>
      <c r="L78" s="5"/>
    </row>
    <row r="79" spans="2:12" ht="18.75" customHeight="1">
      <c r="B79" s="20" t="s">
        <v>26</v>
      </c>
      <c r="C79" s="17">
        <v>170</v>
      </c>
      <c r="D79" s="17">
        <v>40</v>
      </c>
      <c r="E79" s="17">
        <v>40</v>
      </c>
      <c r="F79" s="23"/>
      <c r="G79" s="8">
        <f>'[1]Лист1'!$D$54</f>
        <v>40.5</v>
      </c>
      <c r="H79" s="143">
        <f t="shared" si="3"/>
        <v>0</v>
      </c>
      <c r="I79" s="144"/>
      <c r="J79" s="11"/>
      <c r="K79" s="5"/>
      <c r="L79" s="5"/>
    </row>
    <row r="80" spans="2:12" ht="18.75" customHeight="1">
      <c r="B80" s="20" t="s">
        <v>110</v>
      </c>
      <c r="C80" s="17">
        <v>12</v>
      </c>
      <c r="D80" s="17">
        <v>180</v>
      </c>
      <c r="E80" s="17"/>
      <c r="F80" s="67"/>
      <c r="G80" s="32">
        <f>'[1]Лист1'!$D$43</f>
        <v>46.95</v>
      </c>
      <c r="H80" s="143">
        <f t="shared" si="3"/>
        <v>0</v>
      </c>
      <c r="I80" s="144"/>
      <c r="J80" s="11"/>
      <c r="K80" s="1"/>
      <c r="L80" s="1" t="s">
        <v>89</v>
      </c>
    </row>
    <row r="81" spans="2:12" ht="18" customHeight="1" thickBot="1">
      <c r="B81" s="170" t="s">
        <v>66</v>
      </c>
      <c r="C81" s="171"/>
      <c r="D81" s="171"/>
      <c r="E81" s="171"/>
      <c r="F81" s="171"/>
      <c r="G81" s="171"/>
      <c r="H81" s="171"/>
      <c r="I81" s="172"/>
      <c r="J81" s="10"/>
      <c r="K81" s="1"/>
      <c r="L81" s="1"/>
    </row>
    <row r="82" spans="2:12" ht="16.5" customHeight="1" thickBot="1">
      <c r="B82" s="61" t="s">
        <v>40</v>
      </c>
      <c r="C82" s="140" t="s">
        <v>44</v>
      </c>
      <c r="D82" s="141"/>
      <c r="E82" s="142"/>
      <c r="F82" s="92" t="s">
        <v>7</v>
      </c>
      <c r="G82" s="92" t="s">
        <v>47</v>
      </c>
      <c r="H82" s="92" t="s">
        <v>46</v>
      </c>
      <c r="I82" s="93" t="s">
        <v>9</v>
      </c>
      <c r="J82" s="10"/>
      <c r="K82" s="1"/>
      <c r="L82" s="1"/>
    </row>
    <row r="83" spans="2:12" ht="18" customHeight="1">
      <c r="B83" s="90" t="s">
        <v>11</v>
      </c>
      <c r="C83" s="52">
        <v>14</v>
      </c>
      <c r="D83" s="52">
        <v>100</v>
      </c>
      <c r="E83" s="52">
        <v>3000</v>
      </c>
      <c r="F83" s="91">
        <f>G83/0.1/3</f>
        <v>0</v>
      </c>
      <c r="G83" s="115">
        <f>C27</f>
        <v>0</v>
      </c>
      <c r="H83" s="52">
        <f>'[1]Лист1'!$C$37</f>
        <v>540</v>
      </c>
      <c r="I83" s="46">
        <f>H83*G83</f>
        <v>0</v>
      </c>
      <c r="J83" s="10"/>
      <c r="K83" s="1"/>
      <c r="L83" s="1"/>
    </row>
    <row r="84" spans="2:12" ht="18" customHeight="1">
      <c r="B84" s="15" t="s">
        <v>12</v>
      </c>
      <c r="C84" s="34">
        <v>28</v>
      </c>
      <c r="D84" s="34">
        <v>100</v>
      </c>
      <c r="E84" s="34">
        <v>4000</v>
      </c>
      <c r="F84" s="66">
        <f>G84/0.1/4</f>
        <v>94.3</v>
      </c>
      <c r="G84" s="116">
        <f>C20+C18+C19</f>
        <v>37.72</v>
      </c>
      <c r="H84" s="34">
        <f>'[1]Лист1'!$C$38</f>
        <v>945</v>
      </c>
      <c r="I84" s="60">
        <f>H84*G84</f>
        <v>35645.4</v>
      </c>
      <c r="J84" s="10"/>
      <c r="K84" s="1"/>
      <c r="L84" s="1"/>
    </row>
    <row r="85" spans="2:12" ht="18" customHeight="1">
      <c r="B85" s="15" t="s">
        <v>13</v>
      </c>
      <c r="C85" s="34">
        <v>34</v>
      </c>
      <c r="D85" s="34">
        <v>120</v>
      </c>
      <c r="E85" s="34">
        <v>4000</v>
      </c>
      <c r="F85" s="66">
        <f>G85/0.12/4</f>
        <v>0</v>
      </c>
      <c r="G85" s="117">
        <f>C21</f>
        <v>0</v>
      </c>
      <c r="H85" s="34">
        <f>'[1]Лист1'!$C$36</f>
        <v>945</v>
      </c>
      <c r="I85" s="60">
        <f>H85*G85</f>
        <v>0</v>
      </c>
      <c r="J85" s="10"/>
      <c r="K85" s="1"/>
      <c r="L85" s="1"/>
    </row>
    <row r="86" spans="2:12" ht="18" customHeight="1" thickBot="1">
      <c r="B86" s="9" t="s">
        <v>39</v>
      </c>
      <c r="C86" s="43">
        <v>14</v>
      </c>
      <c r="D86" s="43">
        <v>100</v>
      </c>
      <c r="E86" s="43">
        <v>3000</v>
      </c>
      <c r="F86" s="58">
        <f>G86/0.1/3</f>
        <v>0</v>
      </c>
      <c r="G86" s="118">
        <f>C30</f>
        <v>0</v>
      </c>
      <c r="H86" s="43">
        <f>'[1]Лист1'!$C$37</f>
        <v>540</v>
      </c>
      <c r="I86" s="45">
        <f>H86*G86</f>
        <v>0</v>
      </c>
      <c r="J86" s="10"/>
      <c r="K86" s="1"/>
      <c r="L86" s="1"/>
    </row>
    <row r="87" spans="2:12" ht="18" customHeight="1" thickBot="1">
      <c r="B87" s="174" t="s">
        <v>67</v>
      </c>
      <c r="C87" s="175"/>
      <c r="D87" s="175"/>
      <c r="E87" s="175"/>
      <c r="F87" s="175"/>
      <c r="G87" s="175"/>
      <c r="H87" s="175"/>
      <c r="I87" s="176"/>
      <c r="J87" s="11"/>
      <c r="K87" s="1"/>
      <c r="L87" s="1"/>
    </row>
    <row r="88" spans="2:12" ht="18" customHeight="1" thickBot="1">
      <c r="B88" s="61" t="s">
        <v>45</v>
      </c>
      <c r="C88" s="177" t="s">
        <v>42</v>
      </c>
      <c r="D88" s="178"/>
      <c r="E88" s="179"/>
      <c r="F88" s="62" t="s">
        <v>43</v>
      </c>
      <c r="G88" s="62" t="s">
        <v>8</v>
      </c>
      <c r="H88" s="62" t="s">
        <v>46</v>
      </c>
      <c r="I88" s="63" t="s">
        <v>9</v>
      </c>
      <c r="J88" s="11"/>
      <c r="K88" s="1"/>
      <c r="L88" s="1"/>
    </row>
    <row r="89" spans="2:12" ht="18" customHeight="1">
      <c r="B89" s="80" t="s">
        <v>62</v>
      </c>
      <c r="C89" s="81">
        <v>10000</v>
      </c>
      <c r="D89" s="81">
        <v>1200</v>
      </c>
      <c r="E89" s="81">
        <v>50</v>
      </c>
      <c r="F89" s="82"/>
      <c r="G89" s="82">
        <f>(C18+C19+C22)*0.2</f>
        <v>7.5440000000000005</v>
      </c>
      <c r="H89" s="81">
        <f>'[1]Лист1'!$D$59</f>
        <v>2332.8</v>
      </c>
      <c r="I89" s="83">
        <f>H89*G89</f>
        <v>17598.643200000002</v>
      </c>
      <c r="J89" s="11"/>
      <c r="K89" s="5"/>
      <c r="L89" s="5"/>
    </row>
    <row r="90" spans="2:12" ht="15.75" customHeight="1">
      <c r="B90" s="84" t="s">
        <v>38</v>
      </c>
      <c r="C90" s="8">
        <v>1600</v>
      </c>
      <c r="D90" s="8">
        <v>4375</v>
      </c>
      <c r="E90" s="8"/>
      <c r="F90" s="31"/>
      <c r="G90" s="31">
        <f>C29</f>
        <v>74.34</v>
      </c>
      <c r="H90" s="8">
        <f>'[1]Лист1'!$D$60</f>
        <v>39.73</v>
      </c>
      <c r="I90" s="85">
        <f>H90*G90</f>
        <v>2953.5281999999997</v>
      </c>
      <c r="J90" s="30"/>
      <c r="K90" s="5"/>
      <c r="L90" s="5"/>
    </row>
    <row r="91" spans="2:12" ht="16.5" customHeight="1" thickBot="1">
      <c r="B91" s="86" t="s">
        <v>14</v>
      </c>
      <c r="C91" s="87">
        <v>1600</v>
      </c>
      <c r="D91" s="87">
        <v>3750</v>
      </c>
      <c r="E91" s="87"/>
      <c r="F91" s="88"/>
      <c r="G91" s="88">
        <f>(C18+C19+C28)*2</f>
        <v>220.78</v>
      </c>
      <c r="H91" s="87">
        <f>'[1]Лист1'!$D$61</f>
        <v>28.13</v>
      </c>
      <c r="I91" s="89">
        <f>G91*H91</f>
        <v>6210.5414</v>
      </c>
      <c r="J91" s="30"/>
      <c r="K91" s="5"/>
      <c r="L91" s="5"/>
    </row>
    <row r="92" spans="2:12" ht="19.5" customHeight="1" thickBot="1">
      <c r="B92" s="132" t="s">
        <v>68</v>
      </c>
      <c r="C92" s="133"/>
      <c r="D92" s="133"/>
      <c r="E92" s="133"/>
      <c r="F92" s="133"/>
      <c r="G92" s="133"/>
      <c r="H92" s="133"/>
      <c r="I92" s="134"/>
      <c r="J92" s="30"/>
      <c r="K92" s="5"/>
      <c r="L92" s="5"/>
    </row>
    <row r="93" spans="2:12" ht="19.5" customHeight="1" thickBot="1">
      <c r="B93" s="61" t="s">
        <v>48</v>
      </c>
      <c r="C93" s="177" t="s">
        <v>42</v>
      </c>
      <c r="D93" s="178"/>
      <c r="E93" s="179"/>
      <c r="F93" s="62" t="s">
        <v>43</v>
      </c>
      <c r="G93" s="62" t="s">
        <v>47</v>
      </c>
      <c r="H93" s="62" t="s">
        <v>46</v>
      </c>
      <c r="I93" s="63" t="s">
        <v>9</v>
      </c>
      <c r="J93" s="30"/>
      <c r="K93" s="5"/>
      <c r="L93" s="5"/>
    </row>
    <row r="94" spans="2:12" ht="15.75" customHeight="1" thickBot="1">
      <c r="B94" s="68" t="s">
        <v>35</v>
      </c>
      <c r="C94" s="69">
        <v>6050</v>
      </c>
      <c r="D94" s="69">
        <v>1185</v>
      </c>
      <c r="E94" s="69">
        <v>0.45</v>
      </c>
      <c r="F94" s="70"/>
      <c r="G94" s="71">
        <f>C29</f>
        <v>74.34</v>
      </c>
      <c r="H94" s="73">
        <f>'[1]Лист1'!$D$62</f>
        <v>560.25</v>
      </c>
      <c r="I94" s="72">
        <f>H94*G94</f>
        <v>41648.985</v>
      </c>
      <c r="J94" s="30"/>
      <c r="K94" s="5"/>
      <c r="L94" s="5"/>
    </row>
    <row r="95" spans="2:10" ht="15">
      <c r="B95" s="4"/>
      <c r="C95" s="4"/>
      <c r="D95" s="4"/>
      <c r="E95" s="2"/>
      <c r="F95" s="2"/>
      <c r="G95" s="2"/>
      <c r="H95" s="2"/>
      <c r="I95" s="2"/>
      <c r="J95" s="2"/>
    </row>
    <row r="96" spans="2:10" ht="15">
      <c r="B96" s="4"/>
      <c r="C96" s="4"/>
      <c r="D96" s="4"/>
      <c r="E96" s="2"/>
      <c r="F96" s="2"/>
      <c r="G96" s="2"/>
      <c r="H96" s="2"/>
      <c r="I96" s="2"/>
      <c r="J96" s="2"/>
    </row>
    <row r="97" spans="2:10" ht="15">
      <c r="B97" s="4"/>
      <c r="C97" s="4"/>
      <c r="D97" s="4"/>
      <c r="E97" s="2"/>
      <c r="F97" s="2"/>
      <c r="G97" s="2"/>
      <c r="H97" s="2"/>
      <c r="I97" s="2"/>
      <c r="J97" s="2"/>
    </row>
    <row r="98" spans="2:10" ht="15">
      <c r="B98" s="113" t="s">
        <v>27</v>
      </c>
      <c r="C98" s="14"/>
      <c r="D98" s="14"/>
      <c r="E98" s="2"/>
      <c r="F98" s="2"/>
      <c r="G98" s="180" t="s">
        <v>28</v>
      </c>
      <c r="H98" s="180"/>
      <c r="I98" s="180"/>
      <c r="J98" s="21"/>
    </row>
    <row r="99" spans="2:10" ht="15">
      <c r="B99" s="114" t="s">
        <v>29</v>
      </c>
      <c r="C99" s="14"/>
      <c r="D99" s="14"/>
      <c r="E99" s="2"/>
      <c r="F99" s="2"/>
      <c r="G99" s="173">
        <f>C7</f>
        <v>0</v>
      </c>
      <c r="H99" s="173"/>
      <c r="I99" s="173"/>
      <c r="J99" s="21"/>
    </row>
    <row r="100" spans="2:10" ht="23.25" customHeight="1">
      <c r="B100" s="111" t="s">
        <v>75</v>
      </c>
      <c r="C100" s="4"/>
      <c r="D100" s="4"/>
      <c r="E100" s="2"/>
      <c r="F100" s="2"/>
      <c r="G100" s="2"/>
      <c r="H100" s="2"/>
      <c r="I100" s="2"/>
      <c r="J100" s="2"/>
    </row>
    <row r="101" spans="2:10" ht="15">
      <c r="B101" s="111" t="s">
        <v>84</v>
      </c>
      <c r="C101" s="4"/>
      <c r="D101" s="4"/>
      <c r="E101" s="2"/>
      <c r="F101" s="2"/>
      <c r="G101" s="2"/>
      <c r="H101" s="2"/>
      <c r="I101" s="2"/>
      <c r="J101" s="2"/>
    </row>
    <row r="102" spans="2:10" ht="15">
      <c r="B102" s="111" t="s">
        <v>76</v>
      </c>
      <c r="C102" s="4"/>
      <c r="D102" s="4"/>
      <c r="E102" s="2"/>
      <c r="F102" s="2"/>
      <c r="G102" s="2"/>
      <c r="H102" s="2"/>
      <c r="I102" s="2"/>
      <c r="J102" s="2"/>
    </row>
    <row r="103" ht="12.75">
      <c r="B103" s="111" t="s">
        <v>77</v>
      </c>
    </row>
    <row r="104" ht="12.75">
      <c r="B104" s="111" t="s">
        <v>78</v>
      </c>
    </row>
    <row r="105" ht="12.75">
      <c r="B105" s="111" t="s">
        <v>79</v>
      </c>
    </row>
    <row r="106" ht="12.75">
      <c r="B106" s="110" t="s">
        <v>82</v>
      </c>
    </row>
    <row r="107" ht="12.75">
      <c r="B107" s="112" t="s">
        <v>80</v>
      </c>
    </row>
    <row r="108" ht="12.75">
      <c r="B108" s="112" t="s">
        <v>85</v>
      </c>
    </row>
    <row r="109" ht="12.75">
      <c r="B109" s="109"/>
    </row>
    <row r="110" ht="12.75">
      <c r="B110" s="111" t="s">
        <v>81</v>
      </c>
    </row>
    <row r="111" ht="12.75">
      <c r="B111" s="111"/>
    </row>
    <row r="112" ht="12.75">
      <c r="B112" s="111" t="s">
        <v>83</v>
      </c>
    </row>
  </sheetData>
  <sheetProtection/>
  <mergeCells count="47">
    <mergeCell ref="C13:I13"/>
    <mergeCell ref="G99:I99"/>
    <mergeCell ref="B87:I87"/>
    <mergeCell ref="H80:I80"/>
    <mergeCell ref="H79:I79"/>
    <mergeCell ref="C88:E88"/>
    <mergeCell ref="G98:I98"/>
    <mergeCell ref="C93:E93"/>
    <mergeCell ref="H72:I72"/>
    <mergeCell ref="H75:I75"/>
    <mergeCell ref="H76:I76"/>
    <mergeCell ref="H39:I39"/>
    <mergeCell ref="H68:I68"/>
    <mergeCell ref="B81:I81"/>
    <mergeCell ref="H70:I70"/>
    <mergeCell ref="H78:I78"/>
    <mergeCell ref="H77:I77"/>
    <mergeCell ref="B49:I49"/>
    <mergeCell ref="B35:J35"/>
    <mergeCell ref="C66:E66"/>
    <mergeCell ref="H67:I67"/>
    <mergeCell ref="H73:I73"/>
    <mergeCell ref="B39:F39"/>
    <mergeCell ref="B65:I65"/>
    <mergeCell ref="B52:I52"/>
    <mergeCell ref="B42:I42"/>
    <mergeCell ref="H66:I66"/>
    <mergeCell ref="B46:I46"/>
    <mergeCell ref="B2:I2"/>
    <mergeCell ref="B3:I4"/>
    <mergeCell ref="C10:I10"/>
    <mergeCell ref="G12:I12"/>
    <mergeCell ref="C41:E41"/>
    <mergeCell ref="K6:O6"/>
    <mergeCell ref="C7:I7"/>
    <mergeCell ref="L7:O7"/>
    <mergeCell ref="C8:G8"/>
    <mergeCell ref="C9:G9"/>
    <mergeCell ref="C12:F12"/>
    <mergeCell ref="B92:I92"/>
    <mergeCell ref="C6:I6"/>
    <mergeCell ref="B64:F64"/>
    <mergeCell ref="B11:I11"/>
    <mergeCell ref="C82:E82"/>
    <mergeCell ref="H74:I74"/>
    <mergeCell ref="H69:I69"/>
    <mergeCell ref="H71:I71"/>
  </mergeCells>
  <hyperlinks>
    <hyperlink ref="B107" r:id="rId1" display="mailto:sibstandart38@mail.ru"/>
    <hyperlink ref="B108" r:id="rId2" display="http://гк-твойдом.рф"/>
  </hyperlinks>
  <printOptions/>
  <pageMargins left="0.7" right="0.7" top="0.75" bottom="0.75" header="0.3" footer="0.3"/>
  <pageSetup fitToHeight="1" fitToWidth="1" horizontalDpi="600" verticalDpi="600" orientation="portrait" paperSize="9" scale="41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2019-05-17T04:43:26Z</cp:lastPrinted>
  <dcterms:created xsi:type="dcterms:W3CDTF">2002-05-30T06:07:55Z</dcterms:created>
  <dcterms:modified xsi:type="dcterms:W3CDTF">2021-10-22T09:31:46Z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